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0776" tabRatio="500" activeTab="1"/>
  </bookViews>
  <sheets>
    <sheet name="Petro break up" sheetId="1" r:id="rId1"/>
    <sheet name="Subsidy" sheetId="2" r:id="rId2"/>
    <sheet name="Emp schemes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<sst xmlns="http://schemas.openxmlformats.org/spreadsheetml/2006/main" count="117" uniqueCount="73">
  <si>
    <t>Data for last 5 years or whatever possible:</t>
  </si>
  <si>
    <t>GDP</t>
  </si>
  <si>
    <t>Growth Rate</t>
  </si>
  <si>
    <t>Total Subsidy</t>
  </si>
  <si>
    <t>Food</t>
  </si>
  <si>
    <t>Fertilizer</t>
  </si>
  <si>
    <t>Petro-products</t>
  </si>
  <si>
    <t>MNREGA</t>
  </si>
  <si>
    <t>2010-2011</t>
  </si>
  <si>
    <t>Actuals</t>
  </si>
  <si>
    <t>2011-2012</t>
  </si>
  <si>
    <t>Revised Estimates</t>
  </si>
  <si>
    <t>2012-2013</t>
  </si>
  <si>
    <t>Budget Estimates</t>
  </si>
  <si>
    <t>OTHER ( Statement -6)</t>
  </si>
  <si>
    <t>2009-2010</t>
  </si>
  <si>
    <t>2008-2009</t>
  </si>
  <si>
    <t>2007-2008</t>
  </si>
  <si>
    <t>Interest</t>
  </si>
  <si>
    <t>1999-2000</t>
  </si>
  <si>
    <t>1998-1999</t>
  </si>
  <si>
    <t>Subsidy As %age of GDP</t>
  </si>
  <si>
    <t>2004-2005</t>
  </si>
  <si>
    <t>2005-2006</t>
  </si>
  <si>
    <t>2006-2007</t>
  </si>
  <si>
    <t>food for work</t>
  </si>
  <si>
    <t>Sampoorna Gramin Rozgar Yojana</t>
  </si>
  <si>
    <t>Swaranjayanti Gram Swarozgar Yojana</t>
  </si>
  <si>
    <t>Prime Minister’s Rozgar Yojana</t>
  </si>
  <si>
    <t>Rural Employment Generation Programme</t>
  </si>
  <si>
    <t>2007-08</t>
  </si>
  <si>
    <t>2008-09</t>
  </si>
  <si>
    <t>2005-06</t>
  </si>
  <si>
    <t>MGNREGA</t>
  </si>
  <si>
    <t>2006-07</t>
  </si>
  <si>
    <t>2004-05</t>
  </si>
  <si>
    <t>2003-04</t>
  </si>
  <si>
    <t>2002-03</t>
  </si>
  <si>
    <t>2001-02</t>
  </si>
  <si>
    <t>Total</t>
  </si>
  <si>
    <t>2000-01</t>
  </si>
  <si>
    <t>Employment Assurance Scheme</t>
  </si>
  <si>
    <t>2010-11</t>
  </si>
  <si>
    <t>2011-12</t>
  </si>
  <si>
    <t>Revised 2011-2012</t>
  </si>
  <si>
    <t>Budget 2012-2013</t>
  </si>
  <si>
    <t> Subsidy on LPG &amp; Kerosene for PDS</t>
  </si>
  <si>
    <t> Freight Subsidy</t>
  </si>
  <si>
    <t> Subsidy to oil companies for supply of natural gas to North Eastern Regio</t>
  </si>
  <si>
    <t>Compensation to Oil Companies for under recoveries on account of sale of sensetive petroleum products</t>
  </si>
  <si>
    <t>Incentive Scheme for Direct Transfer of Subsidy in cash for PDS - Kerosene beneficieries to States/Uts</t>
  </si>
  <si>
    <t>Petroleum Products</t>
  </si>
  <si>
    <t>Employment Assurance</t>
  </si>
  <si>
    <t>Others including interest</t>
  </si>
  <si>
    <t>Incremental</t>
  </si>
  <si>
    <t>Total Subsidies</t>
  </si>
  <si>
    <t>Subsidies to the poor</t>
  </si>
  <si>
    <t>Others</t>
  </si>
  <si>
    <t>Total subsidies to poor</t>
  </si>
  <si>
    <t>Subsidies to Middle Class &amp; above</t>
  </si>
  <si>
    <t>Total subsidies to the Rich</t>
  </si>
  <si>
    <t>As %age of GDP</t>
  </si>
  <si>
    <t>Growth</t>
  </si>
  <si>
    <t>Growth in GDP 7 years</t>
  </si>
  <si>
    <t>Total Subsidy including MNREGA</t>
  </si>
  <si>
    <t>Growth in Subsidy over 7 years</t>
  </si>
  <si>
    <t>Ferilizer</t>
  </si>
  <si>
    <t>Petroleum</t>
  </si>
  <si>
    <t>Employment</t>
  </si>
  <si>
    <t>Subsidies to the poor 2004-05</t>
  </si>
  <si>
    <t>Subsidies to the rich 2004-05</t>
  </si>
  <si>
    <t>Subsidies to the poor 2011-12</t>
  </si>
  <si>
    <t>Subsidies to the rich 2011-12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</si>
</sst>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%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31" borderId="7" applyNumberFormat="0" applyFont="0" applyAlignment="0" applyProtection="0"/>
    <xf numFmtId="0" fontId="39" fillId="26" borderId="8" applyNumberFormat="0" applyAlignment="0" applyProtection="0"/>
    <xf numFmtId="9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26" fillId="0" borderId="0" xfId="56">
      <alignment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6" fillId="0" borderId="0" xfId="56" applyAlignment="1">
      <alignment vertical="top" wrapText="1"/>
      <protection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Subsidies 2004-05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75"/>
          <c:y val="0.259"/>
          <c:w val="0.61325"/>
          <c:h val="0.6485"/>
        </c:manualLayout>
      </c:layout>
      <c:pie3DChart>
        <c:varyColors val="1"/>
        <c:ser>
          <c:idx val="0"/>
          <c:order val="0"/>
          <c:tx>
            <c:strRef>
              <c:f>Subsidy!$B$57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Subsidy!$A$58:$A$62</c:f>
              <c:strCache/>
            </c:strRef>
          </c:cat>
          <c:val>
            <c:numRef>
              <c:f>Subsidy!$B$58:$B$62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75"/>
          <c:y val="0.363"/>
          <c:w val="0.19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Subsidies: 2011-12 </a:t>
            </a:r>
          </a:p>
        </c:rich>
      </c:tx>
      <c:layout>
        <c:manualLayout>
          <c:xMode val="factor"/>
          <c:yMode val="factor"/>
          <c:x val="-0.0035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"/>
          <c:y val="0.259"/>
          <c:w val="0.61275"/>
          <c:h val="0.6485"/>
        </c:manualLayout>
      </c:layout>
      <c:pie3DChart>
        <c:varyColors val="1"/>
        <c:ser>
          <c:idx val="0"/>
          <c:order val="0"/>
          <c:tx>
            <c:strRef>
              <c:f>Subsidy!$B$66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Subsidy!$A$67:$A$71</c:f>
              <c:strCache/>
            </c:strRef>
          </c:cat>
          <c:val>
            <c:numRef>
              <c:f>Subsidy!$B$67:$B$71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369"/>
          <c:w val="0.192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09525"/>
          <c:w val="0.511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Subsidy!$A$80:$A$81</c:f>
              <c:strCache/>
            </c:strRef>
          </c:cat>
          <c:val>
            <c:numRef>
              <c:f>Subsidy!$B$80:$B$81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.36325"/>
          <c:w val="0.3515"/>
          <c:h val="0.26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0975"/>
          <c:w val="0.56075"/>
          <c:h val="0.80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Subsidy!$A$92:$A$93</c:f>
              <c:strCache/>
            </c:strRef>
          </c:cat>
          <c:val>
            <c:numRef>
              <c:f>Subsidy!$B$92:$B$93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25"/>
          <c:y val="0.34875"/>
          <c:w val="0.34925"/>
          <c:h val="0.2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48</xdr:row>
      <xdr:rowOff>114300</xdr:rowOff>
    </xdr:from>
    <xdr:to>
      <xdr:col>10</xdr:col>
      <xdr:colOff>371475</xdr:colOff>
      <xdr:row>62</xdr:row>
      <xdr:rowOff>95250</xdr:rowOff>
    </xdr:to>
    <xdr:graphicFrame>
      <xdr:nvGraphicFramePr>
        <xdr:cNvPr id="1" name="Chart 2"/>
        <xdr:cNvGraphicFramePr/>
      </xdr:nvGraphicFramePr>
      <xdr:xfrm>
        <a:off x="7000875" y="9410700"/>
        <a:ext cx="45910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63</xdr:row>
      <xdr:rowOff>0</xdr:rowOff>
    </xdr:from>
    <xdr:to>
      <xdr:col>10</xdr:col>
      <xdr:colOff>409575</xdr:colOff>
      <xdr:row>76</xdr:row>
      <xdr:rowOff>171450</xdr:rowOff>
    </xdr:to>
    <xdr:graphicFrame>
      <xdr:nvGraphicFramePr>
        <xdr:cNvPr id="2" name="Chart 3"/>
        <xdr:cNvGraphicFramePr/>
      </xdr:nvGraphicFramePr>
      <xdr:xfrm>
        <a:off x="7038975" y="12182475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78</xdr:row>
      <xdr:rowOff>19050</xdr:rowOff>
    </xdr:from>
    <xdr:to>
      <xdr:col>10</xdr:col>
      <xdr:colOff>438150</xdr:colOff>
      <xdr:row>92</xdr:row>
      <xdr:rowOff>152400</xdr:rowOff>
    </xdr:to>
    <xdr:graphicFrame>
      <xdr:nvGraphicFramePr>
        <xdr:cNvPr id="3" name="Chart 4"/>
        <xdr:cNvGraphicFramePr/>
      </xdr:nvGraphicFramePr>
      <xdr:xfrm>
        <a:off x="7048500" y="15125700"/>
        <a:ext cx="461010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94</xdr:row>
      <xdr:rowOff>0</xdr:rowOff>
    </xdr:from>
    <xdr:to>
      <xdr:col>10</xdr:col>
      <xdr:colOff>495300</xdr:colOff>
      <xdr:row>107</xdr:row>
      <xdr:rowOff>171450</xdr:rowOff>
    </xdr:to>
    <xdr:graphicFrame>
      <xdr:nvGraphicFramePr>
        <xdr:cNvPr id="4" name="Chart 5"/>
        <xdr:cNvGraphicFramePr/>
      </xdr:nvGraphicFramePr>
      <xdr:xfrm>
        <a:off x="7124700" y="18268950"/>
        <a:ext cx="45910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"/>
  <sheetViews>
    <sheetView zoomScalePageLayoutView="0" workbookViewId="0" topLeftCell="A1">
      <selection activeCell="A13" sqref="A13"/>
    </sheetView>
  </sheetViews>
  <sheetFormatPr defaultColWidth="8.75390625" defaultRowHeight="15.75"/>
  <cols>
    <col min="1" max="1" width="80.625" style="9" customWidth="1"/>
    <col min="2" max="6" width="7.625" style="9" bestFit="1" customWidth="1"/>
    <col min="7" max="7" width="8.125" style="9" bestFit="1" customWidth="1"/>
    <col min="8" max="8" width="6.625" style="9" customWidth="1"/>
    <col min="9" max="9" width="9.625" style="9" customWidth="1"/>
    <col min="10" max="16384" width="8.75390625" style="9" customWidth="1"/>
  </cols>
  <sheetData>
    <row r="4" spans="2:9" ht="38.25" customHeight="1">
      <c r="B4" s="10" t="s">
        <v>22</v>
      </c>
      <c r="C4" s="10" t="s">
        <v>23</v>
      </c>
      <c r="D4" s="10" t="s">
        <v>24</v>
      </c>
      <c r="E4" s="10" t="s">
        <v>17</v>
      </c>
      <c r="F4" s="10" t="s">
        <v>16</v>
      </c>
      <c r="G4" s="10" t="s">
        <v>15</v>
      </c>
      <c r="H4" s="10" t="s">
        <v>44</v>
      </c>
      <c r="I4" s="10" t="s">
        <v>45</v>
      </c>
    </row>
    <row r="5" spans="1:9" ht="14.25">
      <c r="A5" s="11" t="s">
        <v>46</v>
      </c>
      <c r="B5" s="9">
        <v>3500</v>
      </c>
      <c r="C5" s="9">
        <v>2900</v>
      </c>
      <c r="D5" s="9">
        <v>2599.43</v>
      </c>
      <c r="E5" s="9">
        <v>2700</v>
      </c>
      <c r="F5" s="9">
        <v>2700</v>
      </c>
      <c r="G5" s="9">
        <v>2769.99</v>
      </c>
      <c r="H5" s="9">
        <v>3000</v>
      </c>
      <c r="I5" s="9">
        <v>3050</v>
      </c>
    </row>
    <row r="6" spans="1:9" ht="14.25">
      <c r="A6" s="11" t="s">
        <v>47</v>
      </c>
      <c r="B6" s="9">
        <v>53</v>
      </c>
      <c r="C6" s="9">
        <v>30</v>
      </c>
      <c r="D6" s="9">
        <v>26</v>
      </c>
      <c r="E6" s="9">
        <v>30</v>
      </c>
      <c r="F6" s="9">
        <v>24</v>
      </c>
      <c r="G6" s="9">
        <v>21.95</v>
      </c>
      <c r="H6" s="9">
        <v>23</v>
      </c>
      <c r="I6" s="9">
        <v>26</v>
      </c>
    </row>
    <row r="7" spans="1:9" ht="14.25">
      <c r="A7" s="11" t="s">
        <v>48</v>
      </c>
      <c r="D7" s="9">
        <v>160</v>
      </c>
      <c r="E7" s="9">
        <v>152</v>
      </c>
      <c r="F7" s="9">
        <v>152.43</v>
      </c>
      <c r="G7" s="9">
        <v>159.24</v>
      </c>
      <c r="H7" s="9">
        <v>458</v>
      </c>
      <c r="I7" s="9">
        <v>504</v>
      </c>
    </row>
    <row r="8" spans="1:9" ht="14.25">
      <c r="A8" s="11" t="s">
        <v>49</v>
      </c>
      <c r="G8" s="9">
        <v>12000</v>
      </c>
      <c r="H8" s="9">
        <v>65000</v>
      </c>
      <c r="I8" s="9">
        <v>40000</v>
      </c>
    </row>
    <row r="9" spans="1:9" ht="14.25">
      <c r="A9" s="11" t="s">
        <v>50</v>
      </c>
      <c r="I9" s="9">
        <v>100</v>
      </c>
    </row>
    <row r="10" spans="2:9" ht="14.25">
      <c r="B10" s="9">
        <f aca="true" t="shared" si="0" ref="B10:I10">SUM(B5:B9)</f>
        <v>3553</v>
      </c>
      <c r="C10" s="9">
        <f t="shared" si="0"/>
        <v>2930</v>
      </c>
      <c r="D10" s="9">
        <f t="shared" si="0"/>
        <v>2785.43</v>
      </c>
      <c r="E10" s="9">
        <f t="shared" si="0"/>
        <v>2882</v>
      </c>
      <c r="F10" s="9">
        <f t="shared" si="0"/>
        <v>2876.43</v>
      </c>
      <c r="G10" s="9">
        <f t="shared" si="0"/>
        <v>14951.18</v>
      </c>
      <c r="H10" s="9">
        <f t="shared" si="0"/>
        <v>68481</v>
      </c>
      <c r="I10" s="9">
        <f t="shared" si="0"/>
        <v>43680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75">
      <selection activeCell="D85" sqref="D85"/>
    </sheetView>
  </sheetViews>
  <sheetFormatPr defaultColWidth="11.25390625" defaultRowHeight="15.75"/>
  <cols>
    <col min="1" max="1" width="43.25390625" style="0" customWidth="1"/>
    <col min="2" max="2" width="14.00390625" style="0" customWidth="1"/>
  </cols>
  <sheetData>
    <row r="1" ht="15.75" thickBot="1">
      <c r="A1" t="s">
        <v>0</v>
      </c>
    </row>
    <row r="2" spans="2:10" ht="15">
      <c r="B2" s="1" t="s">
        <v>22</v>
      </c>
      <c r="C2" s="1" t="s">
        <v>23</v>
      </c>
      <c r="D2" s="1" t="s">
        <v>24</v>
      </c>
      <c r="E2" s="1" t="s">
        <v>17</v>
      </c>
      <c r="F2" s="1" t="s">
        <v>16</v>
      </c>
      <c r="G2" s="1" t="s">
        <v>15</v>
      </c>
      <c r="H2" s="1" t="s">
        <v>8</v>
      </c>
      <c r="I2" s="1" t="s">
        <v>10</v>
      </c>
      <c r="J2" s="1" t="s">
        <v>12</v>
      </c>
    </row>
    <row r="3" spans="2:10" ht="22.5">
      <c r="B3" s="2" t="s">
        <v>9</v>
      </c>
      <c r="C3" s="2" t="s">
        <v>9</v>
      </c>
      <c r="D3" s="2" t="s">
        <v>9</v>
      </c>
      <c r="E3" s="2" t="s">
        <v>9</v>
      </c>
      <c r="F3" s="2" t="s">
        <v>9</v>
      </c>
      <c r="G3" s="2" t="s">
        <v>9</v>
      </c>
      <c r="H3" s="2" t="s">
        <v>9</v>
      </c>
      <c r="I3" s="3" t="s">
        <v>11</v>
      </c>
      <c r="J3" s="3" t="s">
        <v>13</v>
      </c>
    </row>
    <row r="4" spans="1:10" ht="15">
      <c r="A4" t="s">
        <v>1</v>
      </c>
      <c r="B4" s="5">
        <v>2971464</v>
      </c>
      <c r="C4" s="5">
        <v>3253073</v>
      </c>
      <c r="D4" s="5">
        <v>3564364</v>
      </c>
      <c r="E4" s="5">
        <v>3896636</v>
      </c>
      <c r="F4" s="5">
        <v>4158676</v>
      </c>
      <c r="G4" s="5">
        <v>4507637</v>
      </c>
      <c r="H4" s="5">
        <v>4885954</v>
      </c>
      <c r="I4" s="5">
        <v>5222027</v>
      </c>
      <c r="J4" s="5">
        <v>10158884</v>
      </c>
    </row>
    <row r="5" spans="1:10" ht="15">
      <c r="A5" t="s">
        <v>2</v>
      </c>
      <c r="B5" s="5">
        <v>7.47</v>
      </c>
      <c r="C5" s="5">
        <f>C4/B4</f>
        <v>1.0947711296519156</v>
      </c>
      <c r="D5" s="5">
        <v>9.57</v>
      </c>
      <c r="E5" s="5">
        <v>9.32</v>
      </c>
      <c r="F5" s="5">
        <v>6.72</v>
      </c>
      <c r="G5" s="5">
        <v>8.39</v>
      </c>
      <c r="H5" s="5">
        <v>8.39</v>
      </c>
      <c r="I5" s="5">
        <v>6.88</v>
      </c>
      <c r="J5" s="5">
        <v>7.6</v>
      </c>
    </row>
    <row r="6" spans="1:10" ht="15">
      <c r="A6" t="s">
        <v>21</v>
      </c>
      <c r="B6" s="6">
        <f aca="true" t="shared" si="0" ref="B6:J6">B12/B4</f>
        <v>0.015653708071172997</v>
      </c>
      <c r="C6" s="6">
        <f t="shared" si="0"/>
        <v>0.014409181718332175</v>
      </c>
      <c r="D6" s="6">
        <f t="shared" si="0"/>
        <v>0.014999197612813953</v>
      </c>
      <c r="E6" s="6">
        <f t="shared" si="0"/>
        <v>0.017898017674732772</v>
      </c>
      <c r="F6" s="6">
        <f t="shared" si="0"/>
        <v>0.031189645454466758</v>
      </c>
      <c r="G6" s="6">
        <f t="shared" si="0"/>
        <v>0.0313580419186372</v>
      </c>
      <c r="H6" s="6">
        <f t="shared" si="0"/>
        <v>0.0354934942080912</v>
      </c>
      <c r="I6" s="6">
        <f t="shared" si="0"/>
        <v>0.04142007117159678</v>
      </c>
      <c r="J6" s="6">
        <f t="shared" si="0"/>
        <v>0.018704331105660818</v>
      </c>
    </row>
    <row r="7" spans="1:10" ht="15">
      <c r="A7" t="s">
        <v>4</v>
      </c>
      <c r="B7" s="5">
        <v>25800</v>
      </c>
      <c r="C7" s="5">
        <v>23200</v>
      </c>
      <c r="D7" s="5">
        <v>24203.92</v>
      </c>
      <c r="E7" s="5">
        <v>31545.59</v>
      </c>
      <c r="F7" s="5">
        <v>43751</v>
      </c>
      <c r="G7" s="5">
        <v>58442.73</v>
      </c>
      <c r="H7" s="4">
        <v>63843.79</v>
      </c>
      <c r="I7" s="4">
        <v>72823</v>
      </c>
      <c r="J7" s="4">
        <v>75000</v>
      </c>
    </row>
    <row r="8" spans="1:10" ht="15">
      <c r="A8" t="s">
        <v>5</v>
      </c>
      <c r="B8" s="5">
        <v>15662.15</v>
      </c>
      <c r="C8" s="5">
        <v>17253.1</v>
      </c>
      <c r="D8" s="5">
        <v>22452.01</v>
      </c>
      <c r="E8" s="5">
        <v>30501.010000000002</v>
      </c>
      <c r="F8" s="5">
        <v>76602.38</v>
      </c>
      <c r="G8" s="5">
        <v>61264.29</v>
      </c>
      <c r="H8" s="4">
        <v>62301.21</v>
      </c>
      <c r="I8" s="4">
        <v>67198.94</v>
      </c>
      <c r="J8" s="4">
        <v>60974.1</v>
      </c>
    </row>
    <row r="9" spans="1:12" ht="15">
      <c r="A9" t="s">
        <v>6</v>
      </c>
      <c r="B9" s="5">
        <v>3553</v>
      </c>
      <c r="C9" s="5">
        <v>2930</v>
      </c>
      <c r="D9" s="5">
        <v>2785.43</v>
      </c>
      <c r="E9" s="5">
        <v>2882</v>
      </c>
      <c r="F9" s="5">
        <v>2852.28</v>
      </c>
      <c r="G9" s="5">
        <v>14951.18</v>
      </c>
      <c r="H9" s="4">
        <v>38371.32</v>
      </c>
      <c r="I9" s="4">
        <v>68481</v>
      </c>
      <c r="J9" s="4">
        <v>43580</v>
      </c>
      <c r="L9" s="7"/>
    </row>
    <row r="10" spans="1:10" ht="15">
      <c r="A10" t="s">
        <v>18</v>
      </c>
      <c r="B10" s="5">
        <v>563.4</v>
      </c>
      <c r="C10" s="5">
        <v>2182.84</v>
      </c>
      <c r="D10" s="5">
        <v>2804.88</v>
      </c>
      <c r="E10" s="5">
        <v>2657.63</v>
      </c>
      <c r="F10" s="5">
        <v>3492.95</v>
      </c>
      <c r="G10" s="5">
        <v>2686.34</v>
      </c>
      <c r="H10" s="4">
        <v>4680.2</v>
      </c>
      <c r="I10" s="4">
        <v>5791.31</v>
      </c>
      <c r="J10" s="4">
        <v>7967.65</v>
      </c>
    </row>
    <row r="11" spans="1:10" ht="15">
      <c r="A11" t="s">
        <v>14</v>
      </c>
      <c r="B11" s="5">
        <v>935.88</v>
      </c>
      <c r="C11" s="5">
        <v>1308.18</v>
      </c>
      <c r="D11" s="5">
        <v>1216.36</v>
      </c>
      <c r="E11" s="5">
        <v>2155.83</v>
      </c>
      <c r="F11" s="5">
        <v>3009.02</v>
      </c>
      <c r="G11" s="5">
        <v>4006.13</v>
      </c>
      <c r="H11" s="4">
        <v>4223.06</v>
      </c>
      <c r="I11" s="4">
        <v>2002.48</v>
      </c>
      <c r="J11" s="4">
        <v>2493.38</v>
      </c>
    </row>
    <row r="12" spans="1:10" ht="15">
      <c r="A12" t="s">
        <v>3</v>
      </c>
      <c r="B12" s="5">
        <f aca="true" t="shared" si="1" ref="B12:J12">SUM(B7:B11)</f>
        <v>46514.43</v>
      </c>
      <c r="C12" s="5">
        <f t="shared" si="1"/>
        <v>46874.12</v>
      </c>
      <c r="D12" s="5">
        <f t="shared" si="1"/>
        <v>53462.59999999999</v>
      </c>
      <c r="E12" s="5">
        <f t="shared" si="1"/>
        <v>69742.06000000001</v>
      </c>
      <c r="F12" s="5">
        <f t="shared" si="1"/>
        <v>129707.63</v>
      </c>
      <c r="G12" s="5">
        <f t="shared" si="1"/>
        <v>141350.67</v>
      </c>
      <c r="H12" s="5">
        <f t="shared" si="1"/>
        <v>173419.58000000002</v>
      </c>
      <c r="I12" s="5">
        <f t="shared" si="1"/>
        <v>216296.73</v>
      </c>
      <c r="J12" s="5">
        <f t="shared" si="1"/>
        <v>190015.13</v>
      </c>
    </row>
    <row r="13" spans="1:10" ht="15">
      <c r="A13" t="s">
        <v>7</v>
      </c>
      <c r="B13" s="5">
        <v>5100</v>
      </c>
      <c r="C13" s="5">
        <v>9000</v>
      </c>
      <c r="D13" s="5">
        <v>11300</v>
      </c>
      <c r="E13" s="5">
        <v>12000</v>
      </c>
      <c r="F13" s="5">
        <v>16000</v>
      </c>
      <c r="G13" s="5">
        <v>39100</v>
      </c>
      <c r="H13" s="5">
        <v>40100</v>
      </c>
      <c r="I13" s="5">
        <v>40000</v>
      </c>
      <c r="J13" s="5">
        <v>33000</v>
      </c>
    </row>
    <row r="14" spans="1:10" ht="15">
      <c r="A14" t="s">
        <v>64</v>
      </c>
      <c r="B14" s="5">
        <f aca="true" t="shared" si="2" ref="B14:J14">B12+B13</f>
        <v>51614.43</v>
      </c>
      <c r="C14" s="5">
        <f t="shared" si="2"/>
        <v>55874.12</v>
      </c>
      <c r="D14" s="5">
        <f t="shared" si="2"/>
        <v>64762.59999999999</v>
      </c>
      <c r="E14" s="5">
        <f t="shared" si="2"/>
        <v>81742.06000000001</v>
      </c>
      <c r="F14" s="5">
        <f t="shared" si="2"/>
        <v>145707.63</v>
      </c>
      <c r="G14" s="5">
        <f t="shared" si="2"/>
        <v>180450.67</v>
      </c>
      <c r="H14" s="5">
        <f t="shared" si="2"/>
        <v>213519.58000000002</v>
      </c>
      <c r="I14" s="5">
        <f t="shared" si="2"/>
        <v>256296.73</v>
      </c>
      <c r="J14" s="5">
        <f t="shared" si="2"/>
        <v>223015.13</v>
      </c>
    </row>
    <row r="15" spans="1:10" ht="15">
      <c r="A15" t="s">
        <v>65</v>
      </c>
      <c r="B15" s="5"/>
      <c r="C15" s="5"/>
      <c r="D15" s="5"/>
      <c r="E15" s="5"/>
      <c r="F15" s="5"/>
      <c r="G15" s="5"/>
      <c r="H15" s="5"/>
      <c r="I15" s="16">
        <f>(I14-B14)/B14</f>
        <v>3.9656022550282937</v>
      </c>
      <c r="J15" s="5"/>
    </row>
    <row r="16" spans="1:10" ht="15">
      <c r="A16" t="s">
        <v>21</v>
      </c>
      <c r="B16" s="16">
        <f aca="true" t="shared" si="3" ref="B16:I16">B14/B4</f>
        <v>0.017370033761135925</v>
      </c>
      <c r="C16" s="16">
        <f t="shared" si="3"/>
        <v>0.01717579654683433</v>
      </c>
      <c r="D16" s="16">
        <f t="shared" si="3"/>
        <v>0.018169468662572057</v>
      </c>
      <c r="E16" s="16">
        <f t="shared" si="3"/>
        <v>0.020977597086307267</v>
      </c>
      <c r="F16" s="16">
        <f t="shared" si="3"/>
        <v>0.035037023802768</v>
      </c>
      <c r="G16" s="16">
        <f t="shared" si="3"/>
        <v>0.04003220978086745</v>
      </c>
      <c r="H16" s="16">
        <f t="shared" si="3"/>
        <v>0.043700693866540706</v>
      </c>
      <c r="I16" s="16">
        <f t="shared" si="3"/>
        <v>0.049079931988095814</v>
      </c>
      <c r="J16" s="5"/>
    </row>
    <row r="17" spans="1:9" ht="15">
      <c r="A17" t="s">
        <v>63</v>
      </c>
      <c r="I17" s="15">
        <f>(I4-B4)/B4</f>
        <v>0.7573919791725561</v>
      </c>
    </row>
    <row r="20" spans="2:8" ht="15">
      <c r="B20" s="5"/>
      <c r="C20" s="5"/>
      <c r="D20" s="5"/>
      <c r="E20" s="5"/>
      <c r="F20" s="5"/>
      <c r="G20" s="5"/>
      <c r="H20" s="5"/>
    </row>
    <row r="21" spans="2:8" ht="15">
      <c r="B21" s="5"/>
      <c r="C21" s="5"/>
      <c r="D21" s="5"/>
      <c r="E21" s="5"/>
      <c r="F21" s="5"/>
      <c r="G21" s="5"/>
      <c r="H21" s="5"/>
    </row>
    <row r="22" spans="2:8" ht="15">
      <c r="B22" s="5"/>
      <c r="C22" s="5"/>
      <c r="D22" s="5"/>
      <c r="E22" s="5"/>
      <c r="F22" s="5"/>
      <c r="G22" s="5"/>
      <c r="H22" s="5"/>
    </row>
    <row r="24" spans="1:4" s="14" customFormat="1" ht="15">
      <c r="A24" s="13"/>
      <c r="B24" s="14" t="s">
        <v>35</v>
      </c>
      <c r="C24" s="14" t="s">
        <v>43</v>
      </c>
      <c r="D24" s="14" t="s">
        <v>54</v>
      </c>
    </row>
    <row r="25" spans="1:4" ht="15">
      <c r="A25" t="s">
        <v>4</v>
      </c>
      <c r="B25" s="7">
        <f>$B$7</f>
        <v>25800</v>
      </c>
      <c r="C25" s="12">
        <f>$I$7</f>
        <v>72823</v>
      </c>
      <c r="D25" s="7">
        <f>C25-B25</f>
        <v>47023</v>
      </c>
    </row>
    <row r="26" spans="1:4" ht="15">
      <c r="A26" t="s">
        <v>5</v>
      </c>
      <c r="B26" s="7">
        <f>$B$8</f>
        <v>15662.15</v>
      </c>
      <c r="C26" s="12">
        <f>$I$8</f>
        <v>67198.94</v>
      </c>
      <c r="D26" s="7">
        <f>C26-B26</f>
        <v>51536.79</v>
      </c>
    </row>
    <row r="27" spans="1:4" ht="15">
      <c r="A27" t="s">
        <v>51</v>
      </c>
      <c r="B27" s="12">
        <f>$B$9</f>
        <v>3553</v>
      </c>
      <c r="C27" s="12">
        <f>$I$9</f>
        <v>68481</v>
      </c>
      <c r="D27" s="7">
        <f>C27-B27</f>
        <v>64928</v>
      </c>
    </row>
    <row r="28" spans="1:4" ht="15">
      <c r="A28" t="s">
        <v>52</v>
      </c>
      <c r="B28" s="12">
        <f>$B$13</f>
        <v>5100</v>
      </c>
      <c r="C28" s="12">
        <f>$I$13</f>
        <v>40000</v>
      </c>
      <c r="D28" s="7">
        <f>C28-B28</f>
        <v>34900</v>
      </c>
    </row>
    <row r="29" spans="1:4" ht="15">
      <c r="A29" t="s">
        <v>53</v>
      </c>
      <c r="B29" s="12">
        <f>$B$10+$B$11</f>
        <v>1499.28</v>
      </c>
      <c r="C29" s="12">
        <f>$I$10+$I$11</f>
        <v>7793.790000000001</v>
      </c>
      <c r="D29" s="7">
        <f>C29-B29</f>
        <v>6294.510000000001</v>
      </c>
    </row>
    <row r="30" spans="1:4" ht="15">
      <c r="A30" t="s">
        <v>55</v>
      </c>
      <c r="B30" s="7">
        <f>SUM(B25:B29)</f>
        <v>51614.43</v>
      </c>
      <c r="C30" s="7">
        <f>SUM(C25:C29)</f>
        <v>256296.73</v>
      </c>
      <c r="D30" s="7">
        <f>SUM(D25:D29)</f>
        <v>204682.30000000002</v>
      </c>
    </row>
    <row r="31" spans="1:4" ht="15">
      <c r="A31" t="s">
        <v>61</v>
      </c>
      <c r="B31" s="15">
        <f>B30/$B$4</f>
        <v>0.017370033761135925</v>
      </c>
      <c r="C31" s="15">
        <f>C30/$I$4</f>
        <v>0.049079931988095814</v>
      </c>
      <c r="D31" s="15">
        <f>D30/(I4-B4)</f>
        <v>0.0909471541121044</v>
      </c>
    </row>
    <row r="32" spans="1:4" ht="15">
      <c r="A32" t="s">
        <v>62</v>
      </c>
      <c r="B32" s="7"/>
      <c r="C32" s="15">
        <f>(C30-B30)/B30</f>
        <v>3.9656022550282937</v>
      </c>
      <c r="D32" s="7"/>
    </row>
    <row r="33" spans="2:4" ht="15">
      <c r="B33" s="7"/>
      <c r="C33" s="7"/>
      <c r="D33" s="7"/>
    </row>
    <row r="34" spans="2:4" ht="15">
      <c r="B34" s="7"/>
      <c r="C34" s="7"/>
      <c r="D34" s="7"/>
    </row>
    <row r="35" ht="15">
      <c r="A35" t="s">
        <v>56</v>
      </c>
    </row>
    <row r="36" spans="1:4" ht="15">
      <c r="A36" t="s">
        <v>4</v>
      </c>
      <c r="B36">
        <f>B25*65%</f>
        <v>16770</v>
      </c>
      <c r="C36">
        <f>C25*65%</f>
        <v>47334.950000000004</v>
      </c>
      <c r="D36">
        <f>D25*65%</f>
        <v>30564.95</v>
      </c>
    </row>
    <row r="37" ht="15">
      <c r="A37" t="s">
        <v>5</v>
      </c>
    </row>
    <row r="38" spans="1:4" ht="15">
      <c r="A38" t="s">
        <v>51</v>
      </c>
      <c r="B38">
        <v>3553</v>
      </c>
      <c r="C38">
        <v>3481</v>
      </c>
      <c r="D38">
        <f>C38-B38</f>
        <v>-72</v>
      </c>
    </row>
    <row r="39" spans="1:4" ht="15">
      <c r="A39" t="s">
        <v>52</v>
      </c>
      <c r="B39" s="12">
        <f>B28</f>
        <v>5100</v>
      </c>
      <c r="C39" s="12">
        <f>C28</f>
        <v>40000</v>
      </c>
      <c r="D39" s="12">
        <f>C39-B39</f>
        <v>34900</v>
      </c>
    </row>
    <row r="40" ht="15">
      <c r="A40" t="s">
        <v>57</v>
      </c>
    </row>
    <row r="41" spans="1:4" ht="15">
      <c r="A41" t="s">
        <v>58</v>
      </c>
      <c r="B41">
        <f>SUM(B36:B40)</f>
        <v>25423</v>
      </c>
      <c r="C41">
        <f>SUM(C36:C40)</f>
        <v>90815.95000000001</v>
      </c>
      <c r="D41">
        <f>SUM(D36:D40)</f>
        <v>65392.95</v>
      </c>
    </row>
    <row r="42" spans="1:4" ht="15">
      <c r="A42" t="s">
        <v>61</v>
      </c>
      <c r="B42" s="15">
        <f>B41/$B$4</f>
        <v>0.008555715297240687</v>
      </c>
      <c r="C42" s="15">
        <f>C41/$I$4</f>
        <v>0.01739093842295339</v>
      </c>
      <c r="D42" s="15">
        <f>D41/(I4-B4)</f>
        <v>0.02905626281068337</v>
      </c>
    </row>
    <row r="43" spans="1:4" ht="15">
      <c r="A43" t="s">
        <v>62</v>
      </c>
      <c r="B43" s="15"/>
      <c r="C43" s="15">
        <f>(C41-B41)/B41</f>
        <v>2.572196436297841</v>
      </c>
      <c r="D43" s="15"/>
    </row>
    <row r="46" ht="15">
      <c r="A46" t="s">
        <v>59</v>
      </c>
    </row>
    <row r="47" spans="1:4" ht="15">
      <c r="A47" t="s">
        <v>4</v>
      </c>
      <c r="B47">
        <f>B25*0.35</f>
        <v>9030</v>
      </c>
      <c r="C47">
        <f>C25*0.35</f>
        <v>25488.05</v>
      </c>
      <c r="D47">
        <f>C47-B47</f>
        <v>16458.05</v>
      </c>
    </row>
    <row r="48" spans="1:4" ht="15">
      <c r="A48" t="s">
        <v>5</v>
      </c>
      <c r="B48" s="7">
        <f>B26</f>
        <v>15662.15</v>
      </c>
      <c r="C48" s="12">
        <f>C26</f>
        <v>67198.94</v>
      </c>
      <c r="D48">
        <f>C48-B48</f>
        <v>51536.79</v>
      </c>
    </row>
    <row r="49" spans="1:4" ht="15">
      <c r="A49" t="s">
        <v>51</v>
      </c>
      <c r="B49" s="12">
        <f>B27-B38</f>
        <v>0</v>
      </c>
      <c r="C49" s="12">
        <f>C27-C38</f>
        <v>65000</v>
      </c>
      <c r="D49" s="12">
        <f>C49-B49</f>
        <v>65000</v>
      </c>
    </row>
    <row r="50" ht="15">
      <c r="A50" t="s">
        <v>52</v>
      </c>
    </row>
    <row r="51" spans="1:4" ht="15">
      <c r="A51" t="s">
        <v>57</v>
      </c>
      <c r="B51" s="12">
        <f>B29</f>
        <v>1499.28</v>
      </c>
      <c r="C51" s="12">
        <f>C29</f>
        <v>7793.790000000001</v>
      </c>
      <c r="D51" s="12">
        <f>C51-B51</f>
        <v>6294.510000000001</v>
      </c>
    </row>
    <row r="52" spans="1:4" ht="15">
      <c r="A52" t="s">
        <v>60</v>
      </c>
      <c r="B52">
        <f>SUM(B47:B51)</f>
        <v>26191.43</v>
      </c>
      <c r="C52">
        <f>SUM(C47:C51)</f>
        <v>165480.78</v>
      </c>
      <c r="D52">
        <f>SUM(D47:D51)</f>
        <v>139289.35</v>
      </c>
    </row>
    <row r="53" spans="1:4" ht="15">
      <c r="A53" t="s">
        <v>61</v>
      </c>
      <c r="B53" s="15">
        <f>B52/$B$4</f>
        <v>0.008814318463895238</v>
      </c>
      <c r="C53" s="15">
        <f>C52/$I$4</f>
        <v>0.031688993565142425</v>
      </c>
      <c r="D53" s="15">
        <f>D52/(I4-B4)</f>
        <v>0.061890891301421024</v>
      </c>
    </row>
    <row r="54" spans="1:3" ht="15">
      <c r="A54" t="s">
        <v>62</v>
      </c>
      <c r="C54" s="15">
        <f>(C52-B52)/B52</f>
        <v>5.318126959849081</v>
      </c>
    </row>
    <row r="57" spans="1:2" ht="15">
      <c r="A57" t="s">
        <v>55</v>
      </c>
      <c r="B57" s="17" t="s">
        <v>35</v>
      </c>
    </row>
    <row r="58" spans="1:2" ht="15">
      <c r="A58" t="s">
        <v>4</v>
      </c>
      <c r="B58" s="18">
        <f>B25/B30</f>
        <v>0.4998602135100591</v>
      </c>
    </row>
    <row r="59" spans="1:2" ht="15">
      <c r="A59" t="s">
        <v>66</v>
      </c>
      <c r="B59" s="18">
        <f>B26/B30</f>
        <v>0.3034451799622702</v>
      </c>
    </row>
    <row r="60" spans="1:2" ht="15">
      <c r="A60" t="s">
        <v>67</v>
      </c>
      <c r="B60" s="18">
        <f>B27/B30</f>
        <v>0.06883733870547441</v>
      </c>
    </row>
    <row r="61" spans="1:2" ht="15">
      <c r="A61" t="s">
        <v>68</v>
      </c>
      <c r="B61" s="18">
        <f>B28/B30</f>
        <v>0.09880957708919773</v>
      </c>
    </row>
    <row r="62" spans="1:2" ht="15">
      <c r="A62" t="s">
        <v>57</v>
      </c>
      <c r="B62" s="18">
        <f>B29/B30</f>
        <v>0.029047690732998503</v>
      </c>
    </row>
    <row r="64" spans="1:2" ht="15">
      <c r="A64" t="s">
        <v>39</v>
      </c>
      <c r="B64">
        <f>SUM(B58:B62)</f>
        <v>0.9999999999999999</v>
      </c>
    </row>
    <row r="66" spans="1:2" ht="15">
      <c r="A66" t="s">
        <v>55</v>
      </c>
      <c r="B66" s="17" t="s">
        <v>43</v>
      </c>
    </row>
    <row r="67" spans="1:2" ht="15">
      <c r="A67" t="s">
        <v>4</v>
      </c>
      <c r="B67" s="18">
        <f>C25/C30</f>
        <v>0.28413550184584874</v>
      </c>
    </row>
    <row r="68" spans="1:2" ht="15">
      <c r="A68" t="s">
        <v>5</v>
      </c>
      <c r="B68" s="18">
        <f>C26/C30</f>
        <v>0.26219195227344494</v>
      </c>
    </row>
    <row r="69" spans="1:2" ht="15">
      <c r="A69" t="s">
        <v>67</v>
      </c>
      <c r="B69" s="18">
        <f>C27/C30</f>
        <v>0.2671942010340904</v>
      </c>
    </row>
    <row r="70" spans="1:2" ht="15">
      <c r="A70" t="s">
        <v>68</v>
      </c>
      <c r="B70" s="18">
        <f>C28/C30</f>
        <v>0.15606910006225985</v>
      </c>
    </row>
    <row r="71" spans="1:2" ht="15">
      <c r="A71" t="s">
        <v>57</v>
      </c>
      <c r="B71" s="18">
        <f>C29/C30</f>
        <v>0.03040924478435601</v>
      </c>
    </row>
    <row r="73" spans="1:2" ht="15">
      <c r="A73" t="s">
        <v>39</v>
      </c>
      <c r="B73" s="18">
        <f>SUM(B67:B72)</f>
        <v>1</v>
      </c>
    </row>
    <row r="80" spans="1:2" ht="15">
      <c r="A80" t="s">
        <v>69</v>
      </c>
      <c r="B80" s="19">
        <f>B41</f>
        <v>25423</v>
      </c>
    </row>
    <row r="81" spans="1:2" ht="15">
      <c r="A81" t="s">
        <v>70</v>
      </c>
      <c r="B81" s="19">
        <f>B52</f>
        <v>26191.43</v>
      </c>
    </row>
    <row r="92" spans="1:2" ht="15">
      <c r="A92" t="s">
        <v>71</v>
      </c>
      <c r="B92" s="19">
        <f>C41</f>
        <v>90815.95000000001</v>
      </c>
    </row>
    <row r="93" spans="1:2" ht="15">
      <c r="A93" t="s">
        <v>72</v>
      </c>
      <c r="B93" s="19">
        <f>C52</f>
        <v>165480.78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P13"/>
  <sheetViews>
    <sheetView zoomScalePageLayoutView="0" workbookViewId="0" topLeftCell="A1">
      <selection activeCell="J6" sqref="J6:J8"/>
    </sheetView>
  </sheetViews>
  <sheetFormatPr defaultColWidth="9.00390625" defaultRowHeight="15.75"/>
  <cols>
    <col min="2" max="2" width="37.125" style="0" bestFit="1" customWidth="1"/>
    <col min="3" max="3" width="9.50390625" style="0" bestFit="1" customWidth="1"/>
    <col min="4" max="4" width="10.50390625" style="0" customWidth="1"/>
  </cols>
  <sheetData>
    <row r="4" spans="3:16" ht="15">
      <c r="C4" s="8" t="s">
        <v>20</v>
      </c>
      <c r="D4" s="8" t="s">
        <v>19</v>
      </c>
      <c r="E4" s="8" t="s">
        <v>40</v>
      </c>
      <c r="F4" s="8" t="s">
        <v>38</v>
      </c>
      <c r="G4" s="8" t="s">
        <v>37</v>
      </c>
      <c r="H4" s="8" t="s">
        <v>36</v>
      </c>
      <c r="I4" s="8" t="s">
        <v>35</v>
      </c>
      <c r="J4" s="8" t="s">
        <v>32</v>
      </c>
      <c r="K4" s="8" t="s">
        <v>34</v>
      </c>
      <c r="L4" s="8" t="s">
        <v>30</v>
      </c>
      <c r="M4" s="8" t="s">
        <v>31</v>
      </c>
      <c r="N4" s="8" t="s">
        <v>15</v>
      </c>
      <c r="O4" s="8" t="s">
        <v>42</v>
      </c>
      <c r="P4" s="8" t="s">
        <v>43</v>
      </c>
    </row>
    <row r="5" spans="2:16" ht="15">
      <c r="B5" t="s">
        <v>33</v>
      </c>
      <c r="C5" s="8"/>
      <c r="D5" s="8"/>
      <c r="E5" s="8"/>
      <c r="F5" s="8"/>
      <c r="G5" s="8"/>
      <c r="H5" s="8"/>
      <c r="I5" s="8"/>
      <c r="J5" s="8"/>
      <c r="K5" s="8">
        <v>11300</v>
      </c>
      <c r="L5" s="8">
        <v>12000</v>
      </c>
      <c r="M5" s="8">
        <v>16000</v>
      </c>
      <c r="N5" s="8">
        <v>39100</v>
      </c>
      <c r="O5" s="8">
        <v>40100</v>
      </c>
      <c r="P5" s="8">
        <v>40000</v>
      </c>
    </row>
    <row r="6" spans="2:16" ht="15">
      <c r="B6" t="s">
        <v>25</v>
      </c>
      <c r="C6" s="8"/>
      <c r="D6" s="8"/>
      <c r="E6" s="8"/>
      <c r="F6" s="8"/>
      <c r="G6" s="8"/>
      <c r="H6" s="8"/>
      <c r="I6" s="8"/>
      <c r="J6" s="8">
        <v>5400</v>
      </c>
      <c r="K6" s="8"/>
      <c r="L6" s="8"/>
      <c r="M6" s="8"/>
      <c r="N6" s="8"/>
      <c r="O6" s="8"/>
      <c r="P6" s="8"/>
    </row>
    <row r="7" spans="2:16" ht="15">
      <c r="B7" t="s">
        <v>41</v>
      </c>
      <c r="C7" s="8">
        <v>1990</v>
      </c>
      <c r="D7" s="8">
        <v>1700</v>
      </c>
      <c r="E7" s="8"/>
      <c r="F7" s="8">
        <v>1600</v>
      </c>
      <c r="G7" s="8"/>
      <c r="H7" s="8"/>
      <c r="I7" s="8"/>
      <c r="J7" s="8"/>
      <c r="K7" s="8"/>
      <c r="L7" s="8"/>
      <c r="M7" s="8"/>
      <c r="N7" s="8"/>
      <c r="O7" s="8"/>
      <c r="P7" s="8"/>
    </row>
    <row r="8" spans="2:16" ht="15">
      <c r="B8" t="s">
        <v>26</v>
      </c>
      <c r="C8" s="8"/>
      <c r="D8" s="8"/>
      <c r="E8" s="8"/>
      <c r="F8" s="8"/>
      <c r="G8" s="8">
        <v>4440</v>
      </c>
      <c r="H8" s="8">
        <v>4900</v>
      </c>
      <c r="I8" s="8">
        <v>5100</v>
      </c>
      <c r="J8" s="8">
        <v>3600</v>
      </c>
      <c r="K8" s="8">
        <v>3000</v>
      </c>
      <c r="L8" s="8">
        <v>2800</v>
      </c>
      <c r="M8" s="8"/>
      <c r="N8" s="8"/>
      <c r="O8" s="8"/>
      <c r="P8" s="8"/>
    </row>
    <row r="9" spans="2:16" ht="15">
      <c r="B9" t="s">
        <v>27</v>
      </c>
      <c r="C9" s="8"/>
      <c r="D9" s="8"/>
      <c r="E9" s="8">
        <v>1000</v>
      </c>
      <c r="F9" s="8">
        <v>500</v>
      </c>
      <c r="G9" s="8">
        <v>710</v>
      </c>
      <c r="H9" s="8">
        <v>800</v>
      </c>
      <c r="I9" s="8">
        <v>1000</v>
      </c>
      <c r="J9" s="8">
        <v>862</v>
      </c>
      <c r="K9" s="8">
        <v>1200</v>
      </c>
      <c r="L9" s="8">
        <v>1800</v>
      </c>
      <c r="M9" s="8">
        <v>2150</v>
      </c>
      <c r="N9" s="8">
        <v>2350</v>
      </c>
      <c r="O9" s="8">
        <v>2984</v>
      </c>
      <c r="P9" s="8">
        <v>2914</v>
      </c>
    </row>
    <row r="10" spans="2:16" ht="15">
      <c r="B10" t="s">
        <v>28</v>
      </c>
      <c r="C10" s="8">
        <v>110</v>
      </c>
      <c r="D10" s="8">
        <v>173</v>
      </c>
      <c r="E10" s="8">
        <v>201</v>
      </c>
      <c r="F10" s="8">
        <v>192</v>
      </c>
      <c r="G10" s="8">
        <v>152</v>
      </c>
      <c r="H10" s="8">
        <v>152</v>
      </c>
      <c r="I10" s="8">
        <v>200</v>
      </c>
      <c r="J10" s="8">
        <v>196.65</v>
      </c>
      <c r="K10" s="8">
        <v>292.48</v>
      </c>
      <c r="L10" s="8">
        <v>288</v>
      </c>
      <c r="M10" s="8">
        <v>823</v>
      </c>
      <c r="N10" s="8">
        <v>823</v>
      </c>
      <c r="O10" s="8">
        <v>906</v>
      </c>
      <c r="P10" s="8"/>
    </row>
    <row r="11" spans="2:16" ht="15">
      <c r="B11" t="s">
        <v>29</v>
      </c>
      <c r="C11" s="8">
        <v>140</v>
      </c>
      <c r="D11" s="8">
        <v>140</v>
      </c>
      <c r="E11" s="8">
        <v>100</v>
      </c>
      <c r="F11" s="8">
        <v>120</v>
      </c>
      <c r="G11" s="8">
        <v>178</v>
      </c>
      <c r="H11" s="8">
        <v>191</v>
      </c>
      <c r="I11" s="8">
        <v>248</v>
      </c>
      <c r="J11" s="8">
        <v>369.95</v>
      </c>
      <c r="K11" s="8">
        <v>334.48</v>
      </c>
      <c r="L11" s="8">
        <v>400.5</v>
      </c>
      <c r="M11" s="8"/>
      <c r="N11" s="8"/>
      <c r="O11" s="8"/>
      <c r="P11" s="8"/>
    </row>
    <row r="12" spans="2:16" ht="15">
      <c r="B12" t="s">
        <v>39</v>
      </c>
      <c r="C12" s="8">
        <f aca="true" t="shared" si="0" ref="C12:J12">SUM(C6:C11)</f>
        <v>2240</v>
      </c>
      <c r="D12" s="8">
        <f t="shared" si="0"/>
        <v>2013</v>
      </c>
      <c r="E12" s="8">
        <f t="shared" si="0"/>
        <v>1301</v>
      </c>
      <c r="F12" s="8">
        <f t="shared" si="0"/>
        <v>2412</v>
      </c>
      <c r="G12" s="8">
        <f t="shared" si="0"/>
        <v>5480</v>
      </c>
      <c r="H12" s="8">
        <f t="shared" si="0"/>
        <v>6043</v>
      </c>
      <c r="I12" s="8">
        <f t="shared" si="0"/>
        <v>6548</v>
      </c>
      <c r="J12" s="8">
        <f t="shared" si="0"/>
        <v>10428.6</v>
      </c>
      <c r="K12" s="8">
        <f aca="true" t="shared" si="1" ref="K12:P12">SUM(K5:K11)</f>
        <v>16126.96</v>
      </c>
      <c r="L12" s="8">
        <f t="shared" si="1"/>
        <v>17288.5</v>
      </c>
      <c r="M12" s="8">
        <f t="shared" si="1"/>
        <v>18973</v>
      </c>
      <c r="N12" s="8">
        <f t="shared" si="1"/>
        <v>42273</v>
      </c>
      <c r="O12" s="8">
        <f t="shared" si="1"/>
        <v>43990</v>
      </c>
      <c r="P12" s="8">
        <f t="shared" si="1"/>
        <v>42914</v>
      </c>
    </row>
    <row r="13" spans="4:13" ht="15">
      <c r="D13" s="8"/>
      <c r="E13" s="8"/>
      <c r="F13" s="8"/>
      <c r="G13" s="8"/>
      <c r="H13" s="8"/>
      <c r="I13" s="8"/>
      <c r="J13" s="8"/>
      <c r="K13" s="8"/>
      <c r="L13" s="8"/>
      <c r="M13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Sonali</dc:creator>
  <cp:keywords/>
  <dc:description/>
  <cp:lastModifiedBy>ShaSha</cp:lastModifiedBy>
  <dcterms:created xsi:type="dcterms:W3CDTF">2012-07-29T04:29:48Z</dcterms:created>
  <dcterms:modified xsi:type="dcterms:W3CDTF">2012-08-03T13:23:01Z</dcterms:modified>
  <cp:category/>
  <cp:version/>
  <cp:contentType/>
  <cp:contentStatus/>
</cp:coreProperties>
</file>